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17DC1411-133C-4BAD-AC3E-874766D44709}" xr6:coauthVersionLast="44" xr6:coauthVersionMax="44" xr10:uidLastSave="{00000000-0000-0000-0000-000000000000}"/>
  <bookViews>
    <workbookView xWindow="-110" yWindow="-110" windowWidth="19420" windowHeight="10420" activeTab="2" xr2:uid="{00000000-000D-0000-FFFF-FFFF00000000}"/>
  </bookViews>
  <sheets>
    <sheet name="OCF" sheetId="1" r:id="rId1"/>
    <sheet name="CS" sheetId="2" r:id="rId2"/>
    <sheet name="ΔNWC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3" i="3" l="1"/>
  <c r="B13" i="3"/>
  <c r="E8" i="2" l="1"/>
  <c r="K7" i="3" l="1"/>
  <c r="J7" i="3"/>
  <c r="J14" i="3" s="1"/>
  <c r="K13" i="3"/>
  <c r="J13" i="3"/>
  <c r="G6" i="3"/>
  <c r="F6" i="3"/>
  <c r="E11" i="2"/>
  <c r="E5" i="2"/>
  <c r="K14" i="3" l="1"/>
  <c r="J15" i="3" s="1"/>
  <c r="F7" i="3"/>
  <c r="E12" i="2"/>
  <c r="C12" i="3"/>
  <c r="B12" i="3"/>
  <c r="C6" i="3"/>
  <c r="B6" i="3"/>
  <c r="B8" i="2"/>
  <c r="B5" i="2"/>
  <c r="B9" i="2" l="1"/>
  <c r="B11" i="1"/>
  <c r="B10" i="1"/>
  <c r="B7" i="1"/>
  <c r="B14" i="3" l="1"/>
</calcChain>
</file>

<file path=xl/sharedStrings.xml><?xml version="1.0" encoding="utf-8"?>
<sst xmlns="http://schemas.openxmlformats.org/spreadsheetml/2006/main" count="77" uniqueCount="42">
  <si>
    <t>利润总额</t>
    <phoneticPr fontId="1" type="noConversion"/>
  </si>
  <si>
    <t>利息支出</t>
    <phoneticPr fontId="1" type="noConversion"/>
  </si>
  <si>
    <t>所得税费用</t>
    <phoneticPr fontId="1" type="noConversion"/>
  </si>
  <si>
    <t>当期固定资产折旧</t>
    <phoneticPr fontId="1" type="noConversion"/>
  </si>
  <si>
    <t>无形资产摊销期末余额</t>
    <phoneticPr fontId="1" type="noConversion"/>
  </si>
  <si>
    <t>无形资产摊销期初余额</t>
    <phoneticPr fontId="1" type="noConversion"/>
  </si>
  <si>
    <t>当期无形资产摊销</t>
    <phoneticPr fontId="1" type="noConversion"/>
  </si>
  <si>
    <t>华为</t>
    <phoneticPr fontId="1" type="noConversion"/>
  </si>
  <si>
    <t>单位（百万元）</t>
    <phoneticPr fontId="1" type="noConversion"/>
  </si>
  <si>
    <t>固定资产折旧期末余额</t>
    <phoneticPr fontId="1" type="noConversion"/>
  </si>
  <si>
    <t>固定资产折旧期初余额</t>
    <phoneticPr fontId="1" type="noConversion"/>
  </si>
  <si>
    <t>非流动资产变动</t>
    <phoneticPr fontId="1" type="noConversion"/>
  </si>
  <si>
    <t>经营性现金流（OCF）</t>
    <phoneticPr fontId="1" type="noConversion"/>
  </si>
  <si>
    <t>净运营资本</t>
    <phoneticPr fontId="1" type="noConversion"/>
  </si>
  <si>
    <t>资本性支出（CS)</t>
    <phoneticPr fontId="1" type="noConversion"/>
  </si>
  <si>
    <t>净运营资本变动(ΔNWC)</t>
    <phoneticPr fontId="1" type="noConversion"/>
  </si>
  <si>
    <t>物业、厂房及设备期初余额</t>
    <phoneticPr fontId="1" type="noConversion"/>
  </si>
  <si>
    <t>物业、厂房及设备期末余额</t>
    <phoneticPr fontId="1" type="noConversion"/>
  </si>
  <si>
    <t>存货及其他合同成本</t>
    <phoneticPr fontId="1" type="noConversion"/>
  </si>
  <si>
    <t>合同资产</t>
    <phoneticPr fontId="1" type="noConversion"/>
  </si>
  <si>
    <t>应收账款及应收票据</t>
    <phoneticPr fontId="1" type="noConversion"/>
  </si>
  <si>
    <t>当年（2018）</t>
    <phoneticPr fontId="1" type="noConversion"/>
  </si>
  <si>
    <t>去年（2017）</t>
    <phoneticPr fontId="1" type="noConversion"/>
  </si>
  <si>
    <t>流动资产合计</t>
    <phoneticPr fontId="1" type="noConversion"/>
  </si>
  <si>
    <t>借款</t>
    <phoneticPr fontId="1" type="noConversion"/>
  </si>
  <si>
    <t>应付职工薪酬</t>
    <phoneticPr fontId="1" type="noConversion"/>
  </si>
  <si>
    <t>应付账款及应付票据</t>
    <phoneticPr fontId="1" type="noConversion"/>
  </si>
  <si>
    <t>合同负债</t>
    <phoneticPr fontId="1" type="noConversion"/>
  </si>
  <si>
    <t>准备</t>
    <phoneticPr fontId="1" type="noConversion"/>
  </si>
  <si>
    <t>流动负债合计</t>
    <phoneticPr fontId="1" type="noConversion"/>
  </si>
  <si>
    <t>资本性支出（CS)计算Ⅰ</t>
    <phoneticPr fontId="1" type="noConversion"/>
  </si>
  <si>
    <t>固定资产期末余额</t>
    <phoneticPr fontId="1" type="noConversion"/>
  </si>
  <si>
    <t>固定资产期初余额</t>
    <phoneticPr fontId="1" type="noConversion"/>
  </si>
  <si>
    <t>资本性支出（CS)计算Ⅱ</t>
    <phoneticPr fontId="1" type="noConversion"/>
  </si>
  <si>
    <t>净运营资本计算Ⅰ</t>
    <phoneticPr fontId="1" type="noConversion"/>
  </si>
  <si>
    <t>净运营资本计算Ⅱ</t>
    <phoneticPr fontId="1" type="noConversion"/>
  </si>
  <si>
    <t>流动资产</t>
    <phoneticPr fontId="1" type="noConversion"/>
  </si>
  <si>
    <t>流动负债</t>
    <phoneticPr fontId="1" type="noConversion"/>
  </si>
  <si>
    <t>现金及其等价物</t>
    <phoneticPr fontId="1" type="noConversion"/>
  </si>
  <si>
    <t>净运营资本计算-增加NWC</t>
    <phoneticPr fontId="1" type="noConversion"/>
  </si>
  <si>
    <t>现金及其等价物</t>
    <phoneticPr fontId="1" type="noConversion"/>
  </si>
  <si>
    <t>固定资产变动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</si>
</sst>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41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41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workbookViewId="0">
      <selection activeCell="A10" sqref="A10"/>
    </sheetView>
  </sheetViews>
  <sheetFormatPr defaultRowHeight="14" x14ac:dyDescent="0.25"/>
  <cols>
    <col min="1" max="1" width="24.453125" customWidth="1"/>
    <col min="2" max="2" width="13.90625" bestFit="1" customWidth="1"/>
  </cols>
  <sheetData>
    <row r="1" spans="1:4" x14ac:dyDescent="0.25">
      <c r="A1" t="s">
        <v>8</v>
      </c>
      <c r="B1" t="s">
        <v>7</v>
      </c>
    </row>
    <row r="2" spans="1:4" x14ac:dyDescent="0.25">
      <c r="A2" t="s">
        <v>0</v>
      </c>
      <c r="B2" s="3">
        <v>73646</v>
      </c>
    </row>
    <row r="3" spans="1:4" x14ac:dyDescent="0.25">
      <c r="A3" t="s">
        <v>1</v>
      </c>
      <c r="B3" s="3">
        <v>4205</v>
      </c>
    </row>
    <row r="4" spans="1:4" x14ac:dyDescent="0.25">
      <c r="A4" t="s">
        <v>2</v>
      </c>
      <c r="B4" s="3">
        <v>14301</v>
      </c>
    </row>
    <row r="5" spans="1:4" x14ac:dyDescent="0.25">
      <c r="A5" t="s">
        <v>9</v>
      </c>
      <c r="B5" s="3">
        <v>47635</v>
      </c>
      <c r="D5" s="1"/>
    </row>
    <row r="6" spans="1:4" x14ac:dyDescent="0.25">
      <c r="A6" t="s">
        <v>10</v>
      </c>
      <c r="B6" s="3">
        <v>37823</v>
      </c>
      <c r="D6" s="1"/>
    </row>
    <row r="7" spans="1:4" x14ac:dyDescent="0.25">
      <c r="A7" t="s">
        <v>3</v>
      </c>
      <c r="B7" s="3">
        <f>B5-B6</f>
        <v>9812</v>
      </c>
    </row>
    <row r="8" spans="1:4" x14ac:dyDescent="0.25">
      <c r="A8" t="s">
        <v>4</v>
      </c>
      <c r="B8" s="3">
        <v>10720</v>
      </c>
      <c r="D8" s="1"/>
    </row>
    <row r="9" spans="1:4" x14ac:dyDescent="0.25">
      <c r="A9" t="s">
        <v>5</v>
      </c>
      <c r="B9" s="3">
        <v>8615</v>
      </c>
      <c r="D9" s="1"/>
    </row>
    <row r="10" spans="1:4" x14ac:dyDescent="0.25">
      <c r="A10" t="s">
        <v>6</v>
      </c>
      <c r="B10" s="3">
        <f>B8-B9</f>
        <v>2105</v>
      </c>
    </row>
    <row r="11" spans="1:4" x14ac:dyDescent="0.25">
      <c r="A11" t="s">
        <v>12</v>
      </c>
      <c r="B11" s="3">
        <f>B2+B3-B4+B7+B10</f>
        <v>75467</v>
      </c>
    </row>
    <row r="12" spans="1:4" x14ac:dyDescent="0.25">
      <c r="D12" s="2"/>
    </row>
    <row r="13" spans="1:4" x14ac:dyDescent="0.25">
      <c r="D13" s="2"/>
    </row>
    <row r="16" spans="1:4" x14ac:dyDescent="0.25">
      <c r="D16" s="1"/>
    </row>
    <row r="17" spans="4:4" x14ac:dyDescent="0.25">
      <c r="D17" s="1"/>
    </row>
    <row r="18" spans="4:4" x14ac:dyDescent="0.25">
      <c r="D18" s="1"/>
    </row>
    <row r="19" spans="4:4" x14ac:dyDescent="0.25">
      <c r="D19" s="1"/>
    </row>
    <row r="20" spans="4:4" x14ac:dyDescent="0.25">
      <c r="D20" s="1"/>
    </row>
    <row r="21" spans="4:4" x14ac:dyDescent="0.25">
      <c r="D21" s="1"/>
    </row>
    <row r="22" spans="4:4" x14ac:dyDescent="0.25">
      <c r="D22" s="1"/>
    </row>
    <row r="23" spans="4:4" x14ac:dyDescent="0.25">
      <c r="D23" s="1"/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2"/>
  <sheetViews>
    <sheetView workbookViewId="0">
      <selection activeCell="A9" sqref="A9"/>
    </sheetView>
  </sheetViews>
  <sheetFormatPr defaultRowHeight="14" x14ac:dyDescent="0.25"/>
  <cols>
    <col min="1" max="1" width="25.81640625" customWidth="1"/>
    <col min="2" max="2" width="9.54296875" bestFit="1" customWidth="1"/>
    <col min="4" max="4" width="28.453125" customWidth="1"/>
    <col min="5" max="5" width="10.54296875" bestFit="1" customWidth="1"/>
  </cols>
  <sheetData>
    <row r="1" spans="1:5" x14ac:dyDescent="0.25">
      <c r="A1" s="4" t="s">
        <v>30</v>
      </c>
      <c r="B1" s="4"/>
      <c r="D1" s="5" t="s">
        <v>33</v>
      </c>
      <c r="E1" s="5"/>
    </row>
    <row r="2" spans="1:5" x14ac:dyDescent="0.25">
      <c r="A2" t="s">
        <v>8</v>
      </c>
      <c r="B2" t="s">
        <v>7</v>
      </c>
      <c r="D2" t="s">
        <v>8</v>
      </c>
      <c r="E2" t="s">
        <v>7</v>
      </c>
    </row>
    <row r="3" spans="1:5" x14ac:dyDescent="0.25">
      <c r="A3" t="s">
        <v>9</v>
      </c>
      <c r="B3" s="3">
        <v>47635</v>
      </c>
      <c r="D3" t="s">
        <v>9</v>
      </c>
      <c r="E3" s="3">
        <v>47635</v>
      </c>
    </row>
    <row r="4" spans="1:5" x14ac:dyDescent="0.25">
      <c r="A4" t="s">
        <v>10</v>
      </c>
      <c r="B4" s="3">
        <v>37823</v>
      </c>
      <c r="D4" t="s">
        <v>10</v>
      </c>
      <c r="E4" s="3">
        <v>37823</v>
      </c>
    </row>
    <row r="5" spans="1:5" x14ac:dyDescent="0.25">
      <c r="A5" t="s">
        <v>3</v>
      </c>
      <c r="B5" s="3">
        <f>B3-B4</f>
        <v>9812</v>
      </c>
      <c r="D5" t="s">
        <v>3</v>
      </c>
      <c r="E5" s="3">
        <f>E3-E4</f>
        <v>9812</v>
      </c>
    </row>
    <row r="6" spans="1:5" x14ac:dyDescent="0.25">
      <c r="A6" t="s">
        <v>17</v>
      </c>
      <c r="B6" s="3">
        <v>74662</v>
      </c>
      <c r="D6" t="s">
        <v>4</v>
      </c>
      <c r="E6" s="3">
        <v>10720</v>
      </c>
    </row>
    <row r="7" spans="1:5" x14ac:dyDescent="0.25">
      <c r="A7" t="s">
        <v>16</v>
      </c>
      <c r="B7" s="3">
        <v>56089</v>
      </c>
      <c r="D7" t="s">
        <v>5</v>
      </c>
      <c r="E7" s="3">
        <v>8615</v>
      </c>
    </row>
    <row r="8" spans="1:5" x14ac:dyDescent="0.25">
      <c r="A8" t="s">
        <v>41</v>
      </c>
      <c r="B8" s="3">
        <f>B6-B7</f>
        <v>18573</v>
      </c>
      <c r="D8" t="s">
        <v>6</v>
      </c>
      <c r="E8" s="3">
        <f>E6-E7</f>
        <v>2105</v>
      </c>
    </row>
    <row r="9" spans="1:5" x14ac:dyDescent="0.25">
      <c r="A9" t="s">
        <v>14</v>
      </c>
      <c r="B9" s="3">
        <f>B8+B5</f>
        <v>28385</v>
      </c>
      <c r="D9" t="s">
        <v>31</v>
      </c>
      <c r="E9" s="3">
        <v>135678</v>
      </c>
    </row>
    <row r="10" spans="1:5" x14ac:dyDescent="0.25">
      <c r="D10" t="s">
        <v>32</v>
      </c>
      <c r="E10" s="3">
        <v>99964</v>
      </c>
    </row>
    <row r="11" spans="1:5" x14ac:dyDescent="0.25">
      <c r="D11" t="s">
        <v>11</v>
      </c>
      <c r="E11" s="3">
        <f>E9-E10</f>
        <v>35714</v>
      </c>
    </row>
    <row r="12" spans="1:5" x14ac:dyDescent="0.25">
      <c r="D12" t="s">
        <v>14</v>
      </c>
      <c r="E12" s="3">
        <f>E11+E5+E8</f>
        <v>47631</v>
      </c>
    </row>
  </sheetData>
  <mergeCells count="2">
    <mergeCell ref="A1:B1"/>
    <mergeCell ref="D1:E1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5"/>
  <sheetViews>
    <sheetView tabSelected="1" workbookViewId="0">
      <selection activeCell="E15" sqref="E15"/>
    </sheetView>
  </sheetViews>
  <sheetFormatPr defaultRowHeight="14" x14ac:dyDescent="0.25"/>
  <cols>
    <col min="1" max="1" width="22.08984375" customWidth="1"/>
    <col min="2" max="2" width="13.36328125" customWidth="1"/>
    <col min="3" max="3" width="14.453125" customWidth="1"/>
    <col min="5" max="5" width="22.90625" customWidth="1"/>
    <col min="6" max="6" width="12.54296875" customWidth="1"/>
    <col min="7" max="7" width="13.453125" customWidth="1"/>
    <col min="9" max="9" width="23.26953125" bestFit="1" customWidth="1"/>
    <col min="10" max="11" width="13.54296875" bestFit="1" customWidth="1"/>
  </cols>
  <sheetData>
    <row r="1" spans="1:11" x14ac:dyDescent="0.25">
      <c r="A1" s="7" t="s">
        <v>34</v>
      </c>
      <c r="B1" s="7"/>
      <c r="C1" s="7"/>
      <c r="E1" s="7" t="s">
        <v>35</v>
      </c>
      <c r="F1" s="7"/>
      <c r="G1" s="7"/>
      <c r="I1" s="7" t="s">
        <v>39</v>
      </c>
      <c r="J1" s="7"/>
      <c r="K1" s="7"/>
    </row>
    <row r="2" spans="1:11" x14ac:dyDescent="0.25">
      <c r="A2" t="s">
        <v>8</v>
      </c>
      <c r="B2" t="s">
        <v>21</v>
      </c>
      <c r="C2" t="s">
        <v>22</v>
      </c>
      <c r="E2" t="s">
        <v>8</v>
      </c>
      <c r="F2" t="s">
        <v>21</v>
      </c>
      <c r="G2" t="s">
        <v>22</v>
      </c>
      <c r="I2" t="s">
        <v>8</v>
      </c>
      <c r="J2" t="s">
        <v>21</v>
      </c>
      <c r="K2" t="s">
        <v>22</v>
      </c>
    </row>
    <row r="3" spans="1:11" x14ac:dyDescent="0.25">
      <c r="A3" t="s">
        <v>18</v>
      </c>
      <c r="B3" s="3">
        <v>96545</v>
      </c>
      <c r="C3" s="3">
        <v>72352</v>
      </c>
      <c r="E3" t="s">
        <v>36</v>
      </c>
      <c r="F3" s="3">
        <v>530114</v>
      </c>
      <c r="G3" s="3">
        <v>405261</v>
      </c>
      <c r="I3" t="s">
        <v>18</v>
      </c>
      <c r="J3" s="3">
        <v>96545</v>
      </c>
      <c r="K3" s="3">
        <v>72352</v>
      </c>
    </row>
    <row r="4" spans="1:11" x14ac:dyDescent="0.25">
      <c r="A4" t="s">
        <v>19</v>
      </c>
      <c r="B4" s="3">
        <v>47675</v>
      </c>
      <c r="C4" s="3">
        <v>0</v>
      </c>
      <c r="E4" t="s">
        <v>37</v>
      </c>
      <c r="F4" s="3">
        <v>359250</v>
      </c>
      <c r="G4" s="3">
        <v>286758</v>
      </c>
      <c r="I4" t="s">
        <v>19</v>
      </c>
      <c r="J4" s="3">
        <v>47675</v>
      </c>
      <c r="K4" s="3">
        <v>0</v>
      </c>
    </row>
    <row r="5" spans="1:11" x14ac:dyDescent="0.25">
      <c r="A5" t="s">
        <v>20</v>
      </c>
      <c r="B5" s="3">
        <v>91995</v>
      </c>
      <c r="C5" s="3">
        <v>107595</v>
      </c>
      <c r="E5" t="s">
        <v>38</v>
      </c>
      <c r="F5" s="3">
        <v>184106</v>
      </c>
      <c r="G5" s="3">
        <v>175347</v>
      </c>
      <c r="I5" t="s">
        <v>20</v>
      </c>
      <c r="J5" s="3">
        <v>91995</v>
      </c>
      <c r="K5" s="3">
        <v>107595</v>
      </c>
    </row>
    <row r="6" spans="1:11" x14ac:dyDescent="0.25">
      <c r="A6" t="s">
        <v>23</v>
      </c>
      <c r="B6" s="3">
        <f>B3+B4+B5</f>
        <v>236215</v>
      </c>
      <c r="C6" s="3">
        <f>C3+C4+C5</f>
        <v>179947</v>
      </c>
      <c r="E6" t="s">
        <v>13</v>
      </c>
      <c r="F6" s="3">
        <f>F3-F4-F5</f>
        <v>-13242</v>
      </c>
      <c r="G6" s="3">
        <f>G3-G4-G5</f>
        <v>-56844</v>
      </c>
      <c r="I6" t="s">
        <v>40</v>
      </c>
      <c r="J6" s="3">
        <v>184106</v>
      </c>
      <c r="K6" s="3">
        <v>175347</v>
      </c>
    </row>
    <row r="7" spans="1:11" x14ac:dyDescent="0.25">
      <c r="A7" t="s">
        <v>24</v>
      </c>
      <c r="B7" s="3">
        <v>3771</v>
      </c>
      <c r="C7" s="3">
        <v>1587</v>
      </c>
      <c r="E7" t="s">
        <v>15</v>
      </c>
      <c r="F7" s="6">
        <f>F6-G6</f>
        <v>43602</v>
      </c>
      <c r="G7" s="6"/>
      <c r="I7" t="s">
        <v>23</v>
      </c>
      <c r="J7" s="3">
        <f>J3+J4+J5+J6</f>
        <v>420321</v>
      </c>
      <c r="K7" s="3">
        <f>K3+K4+K5+K6</f>
        <v>355294</v>
      </c>
    </row>
    <row r="8" spans="1:11" x14ac:dyDescent="0.25">
      <c r="A8" t="s">
        <v>25</v>
      </c>
      <c r="B8" s="3">
        <v>98164</v>
      </c>
      <c r="C8" s="3">
        <v>91857</v>
      </c>
      <c r="I8" t="s">
        <v>24</v>
      </c>
      <c r="J8" s="3">
        <v>3771</v>
      </c>
      <c r="K8" s="3">
        <v>1587</v>
      </c>
    </row>
    <row r="9" spans="1:11" x14ac:dyDescent="0.25">
      <c r="A9" t="s">
        <v>26</v>
      </c>
      <c r="B9" s="3">
        <v>96919</v>
      </c>
      <c r="C9" s="3">
        <v>72866</v>
      </c>
      <c r="I9" t="s">
        <v>25</v>
      </c>
      <c r="J9" s="3">
        <v>98164</v>
      </c>
      <c r="K9" s="3">
        <v>91857</v>
      </c>
    </row>
    <row r="10" spans="1:11" x14ac:dyDescent="0.25">
      <c r="A10" t="s">
        <v>27</v>
      </c>
      <c r="B10" s="3">
        <v>58278</v>
      </c>
      <c r="C10" s="3">
        <v>0</v>
      </c>
      <c r="I10" t="s">
        <v>26</v>
      </c>
      <c r="J10" s="3">
        <v>96919</v>
      </c>
      <c r="K10" s="3">
        <v>72866</v>
      </c>
    </row>
    <row r="11" spans="1:11" x14ac:dyDescent="0.25">
      <c r="A11" t="s">
        <v>28</v>
      </c>
      <c r="B11" s="3">
        <v>10244</v>
      </c>
      <c r="C11" s="3">
        <v>20233</v>
      </c>
      <c r="I11" t="s">
        <v>27</v>
      </c>
      <c r="J11" s="3">
        <v>58278</v>
      </c>
      <c r="K11" s="3">
        <v>0</v>
      </c>
    </row>
    <row r="12" spans="1:11" x14ac:dyDescent="0.25">
      <c r="A12" t="s">
        <v>29</v>
      </c>
      <c r="B12" s="3">
        <f>B7+B8+B9+B10+B11</f>
        <v>267376</v>
      </c>
      <c r="C12" s="3">
        <f>C7+C8+C9+C10+C11</f>
        <v>186543</v>
      </c>
      <c r="I12" t="s">
        <v>28</v>
      </c>
      <c r="J12" s="3">
        <v>10244</v>
      </c>
      <c r="K12" s="3">
        <v>20233</v>
      </c>
    </row>
    <row r="13" spans="1:11" x14ac:dyDescent="0.25">
      <c r="A13" t="s">
        <v>13</v>
      </c>
      <c r="B13" s="3">
        <f>B6-B12</f>
        <v>-31161</v>
      </c>
      <c r="C13" s="3">
        <f>C6-C12</f>
        <v>-6596</v>
      </c>
      <c r="I13" t="s">
        <v>29</v>
      </c>
      <c r="J13" s="3">
        <f>J8+J9+J10+J11+J12</f>
        <v>267376</v>
      </c>
      <c r="K13" s="3">
        <f>K8+K9+K10+K11+K12</f>
        <v>186543</v>
      </c>
    </row>
    <row r="14" spans="1:11" x14ac:dyDescent="0.25">
      <c r="A14" t="s">
        <v>15</v>
      </c>
      <c r="B14" s="6">
        <f>B13-C13</f>
        <v>-24565</v>
      </c>
      <c r="C14" s="6"/>
      <c r="I14" t="s">
        <v>13</v>
      </c>
      <c r="J14" s="3">
        <f>J7-J13</f>
        <v>152945</v>
      </c>
      <c r="K14" s="3">
        <f>K7-K13</f>
        <v>168751</v>
      </c>
    </row>
    <row r="15" spans="1:11" x14ac:dyDescent="0.25">
      <c r="I15" t="s">
        <v>15</v>
      </c>
      <c r="J15" s="6">
        <f>J14-K14</f>
        <v>-15806</v>
      </c>
      <c r="K15" s="6"/>
    </row>
  </sheetData>
  <mergeCells count="6">
    <mergeCell ref="J15:K15"/>
    <mergeCell ref="B14:C14"/>
    <mergeCell ref="A1:C1"/>
    <mergeCell ref="E1:G1"/>
    <mergeCell ref="F7:G7"/>
    <mergeCell ref="I1:K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OCF</vt:lpstr>
      <vt:lpstr>CS</vt:lpstr>
      <vt:lpstr>ΔNWC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2019-10-04T10:06:22Z</dcterms:modified>
</cp:coreProperties>
</file>